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09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Visium_troubleshooting/2023_02_06_HRD_weasel_V12Y31-080_HYP_dACC_mouse_w_10x_reagents/"/>
    </mc:Choice>
  </mc:AlternateContent>
  <xr:revisionPtr revIDLastSave="0" documentId="13_ncr:1_{C32B2399-BAA0-F646-9EAA-0A063AD346D2}" xr6:coauthVersionLast="47" xr6:coauthVersionMax="47" xr10:uidLastSave="{00000000-0000-0000-0000-000000000000}"/>
  <bookViews>
    <workbookView xWindow="17020" yWindow="920" windowWidth="28800" windowHeight="1460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X7" i="3" l="1"/>
  <c r="W7" i="3"/>
  <c r="X6" i="3"/>
  <c r="W6" i="3"/>
  <c r="X5" i="3"/>
  <c r="W5" i="3"/>
  <c r="X4" i="3"/>
  <c r="W4" i="3"/>
  <c r="L2" i="1" l="1"/>
  <c r="K2" i="1"/>
  <c r="J3" i="1"/>
  <c r="J4" i="1"/>
  <c r="J5" i="1"/>
  <c r="J2" i="1"/>
  <c r="K3" i="1" l="1"/>
  <c r="L3" i="1" s="1"/>
  <c r="K4" i="1"/>
  <c r="L4" i="1" s="1"/>
  <c r="K5" i="1"/>
  <c r="L5" i="1" s="1"/>
  <c r="Q2" i="1"/>
  <c r="W2" i="1"/>
  <c r="Q3" i="1"/>
  <c r="W3" i="1"/>
  <c r="Q4" i="1"/>
  <c r="W4" i="1"/>
  <c r="Q5" i="1"/>
  <c r="W5" i="1"/>
</calcChain>
</file>

<file path=xl/sharedStrings.xml><?xml version="1.0" encoding="utf-8"?>
<sst xmlns="http://schemas.openxmlformats.org/spreadsheetml/2006/main" count="123" uniqueCount="68">
  <si>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</si>
  <si>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</si>
  <si>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</si>
  <si>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</si>
  <si>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</si>
  <si>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</si>
  <si>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</si>
  <si>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</si>
  <si>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</si>
  <si>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</si>
  <si>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</si>
  <si>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</si>
  <si>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</si>
  <si>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</si>
  <si>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</si>
  <si>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</si>
  <si>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</si>
  <si>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</si>
  <si>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</si>
  <si>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</si>
  <si>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</si>
  <si>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</si>
  <si>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</si>
  <si>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</si>
  <si>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</si>
  <si>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</si>
  <si>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</si>
  <si>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</si>
  <si>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dACC</t>
  </si>
  <si>
    <t>V12N28-334</t>
  </si>
  <si>
    <t>HYP</t>
  </si>
  <si>
    <t>dACC+Mouse</t>
  </si>
  <si>
    <t>Hs_Br6197</t>
  </si>
  <si>
    <t>Hs_Br8667</t>
  </si>
  <si>
    <t>Hs_Br8325</t>
  </si>
  <si>
    <t>Hs_Br8325+Mouse</t>
  </si>
  <si>
    <t>dACC_Mouse_4v_hrd</t>
  </si>
  <si>
    <t>HYP_1v_hrd</t>
  </si>
  <si>
    <t>SI-TT-G9</t>
  </si>
  <si>
    <t>SI-TT-A10</t>
  </si>
  <si>
    <t>SI-TT-B10</t>
  </si>
  <si>
    <t>CCGGAGGAAG</t>
  </si>
  <si>
    <t>TGCGGATGTT</t>
  </si>
  <si>
    <t>AACATCCGCA</t>
  </si>
  <si>
    <t>CGTGACATGC</t>
  </si>
  <si>
    <t>ATGGTCTAAA</t>
  </si>
  <si>
    <t>TTTAGACCAT</t>
  </si>
  <si>
    <t>GCCCGATGGA</t>
  </si>
  <si>
    <t>AATCGTCTAG</t>
  </si>
  <si>
    <t>CTAGACGATT</t>
  </si>
  <si>
    <t xml:space="preserve"> dACC_9v_hrd</t>
  </si>
  <si>
    <t>dACC_10v_hrd</t>
  </si>
  <si>
    <t>* for  dACC_9v_hrd: cDNA bioA run had a dip around 200 hence we estimated the SI cycle based on  dACC_8v_hrd</t>
  </si>
  <si>
    <t>SI-TT-H9</t>
  </si>
  <si>
    <t>AGAACTTAGA</t>
  </si>
  <si>
    <t>CGAGTCCTTT</t>
  </si>
  <si>
    <t>AAAGGACTCG</t>
  </si>
  <si>
    <t>#1 1:5 dilution</t>
  </si>
  <si>
    <t>#2  1:5 dilution</t>
  </si>
  <si>
    <t>#3 1:3 dilution</t>
  </si>
  <si>
    <t>#4 1:3 dilution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</si>
  <si>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</si>
  <si>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</si>
  <si>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</si>
  <si>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</si>
  <si>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</si>
  <si>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</si>
  <si>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V12Y31-080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</si>
</sst>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3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4" fontId="0" fillId="0" borderId="2" xfId="0" applyNumberForma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3" xfId="0" applyBorder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2" fontId="0" fillId="0" borderId="0" xfId="7" applyNumberFormat="1" applyFont="1" applyBorder="1" applyAlignment="1">
      <alignment horizontal="center"/>
    </xf>
    <xf numFmtId="0" fontId="1" fillId="0" borderId="4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5" xfId="0" applyBorder="1" applyAlignment="1">
      <alignment horizontal="center"/>
    </xf>
    <xf numFmtId="2" fontId="0" fillId="0" borderId="5" xfId="0" applyNumberFormat="1" applyBorder="1" applyAlignment="1">
      <alignment horizontal="center"/>
    </xf>
    <xf numFmtId="4" fontId="0" fillId="0" borderId="6" xfId="0" applyNumberFormat="1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left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1044676</xdr:colOff>
      <xdr:row>9</xdr:row>
      <xdr:rowOff>143385</xdr:rowOff>
    </xdr:from>
    <xdr:to>
      <xdr:col>17</xdr:col>
      <xdr:colOff>390012</xdr:colOff>
      <xdr:row>27</xdr:row>
      <xdr:rowOff>44161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C77A40-0FDB-D9B6-8B8F-A48FCDC876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6164" t="26344" r="1039" b="29137"/>
        <a:stretch/>
      </xdr:blipFill>
      <xdr:spPr>
        <a:xfrm>
          <a:off x="13550079" y="2212256"/>
          <a:ext cx="2847259" cy="3587873"/>
        </a:xfrm>
        <a:prstGeom prst="rect">
          <a:avLst/>
        </a:prstGeom>
      </xdr:spPr>
    </xdr:pic>
    <xdr:clientData/>
  </xdr:twoCellAnchor>
  <xdr:twoCellAnchor editAs="oneCell">
    <xdr:from>
      <xdr:col>11</xdr:col>
      <xdr:colOff>184354</xdr:colOff>
      <xdr:row>9</xdr:row>
      <xdr:rowOff>184355</xdr:rowOff>
    </xdr:from>
    <xdr:to>
      <xdr:col>13</xdr:col>
      <xdr:colOff>1175459</xdr:colOff>
      <xdr:row>23</xdr:row>
      <xdr:rowOff>184355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26717B3-2646-B34B-BEA2-7463D89010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857" t="32290" r="23951" b="30543"/>
        <a:stretch/>
      </xdr:blipFill>
      <xdr:spPr>
        <a:xfrm>
          <a:off x="9709354" y="2253226"/>
          <a:ext cx="2773202" cy="2867742"/>
        </a:xfrm>
        <a:prstGeom prst="rect">
          <a:avLst/>
        </a:prstGeom>
      </xdr:spPr>
    </xdr:pic>
    <xdr:clientData/>
  </xdr:twoCellAnchor>
  <xdr:twoCellAnchor editAs="oneCell">
    <xdr:from>
      <xdr:col>5</xdr:col>
      <xdr:colOff>133146</xdr:colOff>
      <xdr:row>9</xdr:row>
      <xdr:rowOff>71694</xdr:rowOff>
    </xdr:from>
    <xdr:to>
      <xdr:col>8</xdr:col>
      <xdr:colOff>197171</xdr:colOff>
      <xdr:row>23</xdr:row>
      <xdr:rowOff>143387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12776F4-8B96-984D-9B1E-24734F0C97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9944" t="32927" r="48446" b="32151"/>
        <a:stretch/>
      </xdr:blipFill>
      <xdr:spPr>
        <a:xfrm>
          <a:off x="4834194" y="2140565"/>
          <a:ext cx="2819106" cy="2939435"/>
        </a:xfrm>
        <a:prstGeom prst="rect">
          <a:avLst/>
        </a:prstGeom>
      </xdr:spPr>
    </xdr:pic>
    <xdr:clientData/>
  </xdr:twoCellAnchor>
  <xdr:twoCellAnchor editAs="oneCell">
    <xdr:from>
      <xdr:col>0</xdr:col>
      <xdr:colOff>293332</xdr:colOff>
      <xdr:row>9</xdr:row>
      <xdr:rowOff>143387</xdr:rowOff>
    </xdr:from>
    <xdr:to>
      <xdr:col>2</xdr:col>
      <xdr:colOff>1099220</xdr:colOff>
      <xdr:row>23</xdr:row>
      <xdr:rowOff>112661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EE2FFB-94DD-7F4F-8A94-26A3C5DB0E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0502" r="71490" b="29064"/>
        <a:stretch/>
      </xdr:blipFill>
      <xdr:spPr>
        <a:xfrm>
          <a:off x="293332" y="2212258"/>
          <a:ext cx="3100082" cy="283701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1092200</xdr:colOff>
      <xdr:row>7</xdr:row>
      <xdr:rowOff>25400</xdr:rowOff>
    </xdr:from>
    <xdr:to>
      <xdr:col>5</xdr:col>
      <xdr:colOff>249238</xdr:colOff>
      <xdr:row>48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4CC3ED8-E4CA-74EC-CF29-68554109E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2200" y="1460500"/>
          <a:ext cx="15882938" cy="84709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785678</xdr:colOff>
      <xdr:row>0</xdr:row>
      <xdr:rowOff>96864</xdr:rowOff>
    </xdr:from>
    <xdr:to>
      <xdr:col>12</xdr:col>
      <xdr:colOff>590489</xdr:colOff>
      <xdr:row>21</xdr:row>
      <xdr:rowOff>53814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E5DD69-2E04-6872-215F-E9989A2F7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5678" y="96864"/>
          <a:ext cx="10007862" cy="4692543"/>
        </a:xfrm>
        <a:prstGeom prst="rect">
          <a:avLst/>
        </a:prstGeom>
      </xdr:spPr>
    </xdr:pic>
    <xdr:clientData/>
  </xdr:twoCellAnchor>
  <xdr:twoCellAnchor>
    <xdr:from>
      <xdr:col>4</xdr:col>
      <xdr:colOff>21526</xdr:colOff>
      <xdr:row>2</xdr:row>
      <xdr:rowOff>75338</xdr:rowOff>
    </xdr:from>
    <xdr:to>
      <xdr:col>5</xdr:col>
      <xdr:colOff>656526</xdr:colOff>
      <xdr:row>23</xdr:row>
      <xdr:rowOff>129152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3422543" y="484321"/>
          <a:ext cx="1485254" cy="434813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322881</xdr:colOff>
      <xdr:row>24</xdr:row>
      <xdr:rowOff>75339</xdr:rowOff>
    </xdr:from>
    <xdr:to>
      <xdr:col>12</xdr:col>
      <xdr:colOff>94282</xdr:colOff>
      <xdr:row>35</xdr:row>
      <xdr:rowOff>96864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148A819-850D-5069-B6F7-BC82562586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4480" r="438" b="50945"/>
        <a:stretch/>
      </xdr:blipFill>
      <xdr:spPr>
        <a:xfrm>
          <a:off x="2023389" y="4983136"/>
          <a:ext cx="8273944" cy="2270932"/>
        </a:xfrm>
        <a:prstGeom prst="rect">
          <a:avLst/>
        </a:prstGeom>
      </xdr:spPr>
    </xdr:pic>
    <xdr:clientData/>
  </xdr:twoCellAnchor>
  <xdr:twoCellAnchor editAs="oneCell">
    <xdr:from>
      <xdr:col>2</xdr:col>
      <xdr:colOff>290594</xdr:colOff>
      <xdr:row>35</xdr:row>
      <xdr:rowOff>86102</xdr:rowOff>
    </xdr:from>
    <xdr:to>
      <xdr:col>12</xdr:col>
      <xdr:colOff>88773</xdr:colOff>
      <xdr:row>46</xdr:row>
      <xdr:rowOff>139917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40AE657-47F1-A14B-8210-B2D6DF9393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160" t="48614" r="31893" b="810"/>
        <a:stretch/>
      </xdr:blipFill>
      <xdr:spPr>
        <a:xfrm>
          <a:off x="1991102" y="7243305"/>
          <a:ext cx="8300722" cy="230322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674687</xdr:colOff>
      <xdr:row>0</xdr:row>
      <xdr:rowOff>92605</xdr:rowOff>
    </xdr:from>
    <xdr:to>
      <xdr:col>19</xdr:col>
      <xdr:colOff>97678</xdr:colOff>
      <xdr:row>31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A12DE03-F438-054F-68E2-A2FB9C180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36458" y="92605"/>
          <a:ext cx="12969658" cy="6058958"/>
        </a:xfrm>
        <a:prstGeom prst="rect">
          <a:avLst/>
        </a:prstGeom>
      </xdr:spPr>
    </xdr:pic>
    <xdr:clientData/>
  </xdr:twoCellAnchor>
  <xdr:twoCellAnchor>
    <xdr:from>
      <xdr:col>7</xdr:col>
      <xdr:colOff>740834</xdr:colOff>
      <xdr:row>2</xdr:row>
      <xdr:rowOff>79375</xdr:rowOff>
    </xdr:from>
    <xdr:to>
      <xdr:col>10</xdr:col>
      <xdr:colOff>92605</xdr:colOff>
      <xdr:row>29</xdr:row>
      <xdr:rowOff>26458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E38F7EA-C31F-1992-7E6E-BCDE94F7D201}"/>
            </a:ext>
          </a:extLst>
        </xdr:cNvPr>
        <xdr:cNvSpPr/>
      </xdr:nvSpPr>
      <xdr:spPr>
        <a:xfrm>
          <a:off x="7289272" y="476250"/>
          <a:ext cx="1891771" cy="5304896"/>
        </a:xfrm>
        <a:prstGeom prst="rect">
          <a:avLst/>
        </a:prstGeom>
        <a:noFill/>
        <a:ln w="2222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449792</xdr:colOff>
      <xdr:row>44</xdr:row>
      <xdr:rowOff>0</xdr:rowOff>
    </xdr:from>
    <xdr:to>
      <xdr:col>13</xdr:col>
      <xdr:colOff>754062</xdr:colOff>
      <xdr:row>55</xdr:row>
      <xdr:rowOff>92772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5E05962-372D-6C7A-65AD-3161807FAC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170" t="51087" r="32598" b="1075"/>
        <a:stretch/>
      </xdr:blipFill>
      <xdr:spPr>
        <a:xfrm>
          <a:off x="3611563" y="8731250"/>
          <a:ext cx="8770937" cy="2275585"/>
        </a:xfrm>
        <a:prstGeom prst="rect">
          <a:avLst/>
        </a:prstGeom>
      </xdr:spPr>
    </xdr:pic>
    <xdr:clientData/>
  </xdr:twoCellAnchor>
  <xdr:twoCellAnchor editAs="oneCell">
    <xdr:from>
      <xdr:col>3</xdr:col>
      <xdr:colOff>515937</xdr:colOff>
      <xdr:row>32</xdr:row>
      <xdr:rowOff>13229</xdr:rowOff>
    </xdr:from>
    <xdr:to>
      <xdr:col>13</xdr:col>
      <xdr:colOff>748814</xdr:colOff>
      <xdr:row>44</xdr:row>
      <xdr:rowOff>39688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69B1F12-36AF-3A4D-A0C8-474156FCE7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4293" t="3474" r="518" b="47295"/>
        <a:stretch/>
      </xdr:blipFill>
      <xdr:spPr>
        <a:xfrm>
          <a:off x="3677708" y="6363229"/>
          <a:ext cx="8699544" cy="240770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4"/>
  <sheetViews>
    <sheetView tabSelected="1" zoomScale="124" zoomScaleNormal="124" workbookViewId="0">
      <pane ySplit="1" topLeftCell="A2" activePane="bottomLeft" state="frozen"/>
      <selection pane="bottomLeft" activeCell="M10" sqref="M10"/>
    </sheetView>
  </sheetViews>
  <sheetFormatPr baseColWidth="10" defaultColWidth="11.1640625" defaultRowHeight="16" x14ac:dyDescent="0.2"/>
  <cols>
    <col min="1" max="1" width="18.1640625" style="10" customWidth="1"/>
    <col min="2" max="2" width="12" style="10" bestFit="1" customWidth="1"/>
    <col min="3" max="3" width="16.6640625" style="10" bestFit="1" customWidth="1"/>
    <col min="4" max="4" width="12.6640625" style="10" customWidth="1"/>
    <col min="5" max="5" width="9.33203125" style="10" customWidth="1"/>
    <col min="6" max="6" width="8.1640625" style="10" customWidth="1"/>
    <col min="7" max="7" width="14.83203125" style="10" customWidth="1"/>
    <col min="8" max="8" width="13.1640625" style="10" customWidth="1"/>
    <col min="9" max="10" width="13.1640625" style="12" customWidth="1"/>
    <col min="11" max="11" width="14" style="10" customWidth="1"/>
    <col min="12" max="12" width="11.1640625" style="12"/>
    <col min="13" max="13" width="12.1640625" style="10" bestFit="1" customWidth="1"/>
    <col min="14" max="14" width="16.83203125" style="10" customWidth="1"/>
    <col min="15" max="15" width="12.33203125" style="10" customWidth="1"/>
    <col min="16" max="16" width="15.5" style="10" customWidth="1"/>
    <col min="17" max="17" width="16.83203125" style="10" customWidth="1"/>
    <col min="18" max="18" width="11.1640625" style="10"/>
    <col min="19" max="19" width="14.83203125" style="10" customWidth="1"/>
    <col min="20" max="20" width="21.33203125" style="10" customWidth="1"/>
    <col min="21" max="21" width="20.33203125" style="10" customWidth="1"/>
    <col min="22" max="22" width="15.83203125" style="10" customWidth="1"/>
    <col min="23" max="23" width="15.1640625" style="10" customWidth="1"/>
    <col min="24" max="16384" width="11.1640625" style="10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61</v>
      </c>
      <c r="I1" s="8" t="s">
        <v>66</v>
      </c>
      <c r="J1" s="8" t="s">
        <v>64</v>
      </c>
      <c r="K1" s="5" t="s">
        <v>62</v>
      </c>
      <c r="L1" s="8" t="s">
        <v>11</v>
      </c>
      <c r="M1" s="5" t="s">
        <v>12</v>
      </c>
      <c r="N1" s="5" t="s">
        <v>17</v>
      </c>
      <c r="O1" s="5" t="s">
        <v>63</v>
      </c>
      <c r="P1" s="5" t="s">
        <v>66</v>
      </c>
      <c r="Q1" s="5" t="s">
        <v>65</v>
      </c>
      <c r="R1" s="14" t="s">
        <v>13</v>
      </c>
      <c r="S1" s="14" t="s">
        <v>14</v>
      </c>
      <c r="T1" s="14" t="s">
        <v>15</v>
      </c>
      <c r="U1" s="14" t="s">
        <v>16</v>
      </c>
      <c r="V1" s="5" t="s">
        <v>18</v>
      </c>
      <c r="W1" s="5" t="s">
        <v>19</v>
      </c>
    </row>
    <row r="2" spans="1:28" x14ac:dyDescent="0.2">
      <c r="A2" s="16" t="s">
        <v>37</v>
      </c>
      <c r="B2" s="16" t="s">
        <v>30</v>
      </c>
      <c r="C2" s="16" t="s">
        <v>32</v>
      </c>
      <c r="D2" s="16" t="s">
        <v>67</v>
      </c>
      <c r="E2" s="16" t="s">
        <v>5</v>
      </c>
      <c r="F2" s="17">
        <v>15.91</v>
      </c>
      <c r="G2" s="16">
        <v>16</v>
      </c>
      <c r="H2" s="16">
        <v>1950.02</v>
      </c>
      <c r="I2" s="17">
        <v>9</v>
      </c>
      <c r="J2" s="17">
        <f>H2*I2</f>
        <v>17550.18</v>
      </c>
      <c r="K2" s="17">
        <f>(H2*I2*40)/1000</f>
        <v>702.0071999999999</v>
      </c>
      <c r="L2" s="17">
        <f>0.25*K2</f>
        <v>175.50179999999997</v>
      </c>
      <c r="M2" s="16">
        <v>15</v>
      </c>
      <c r="N2" s="16">
        <v>443</v>
      </c>
      <c r="O2" s="16">
        <v>3119.47</v>
      </c>
      <c r="P2" s="17">
        <v>5</v>
      </c>
      <c r="Q2" s="18">
        <f>O2*P2</f>
        <v>15597.349999999999</v>
      </c>
      <c r="R2" s="16" t="s">
        <v>38</v>
      </c>
      <c r="S2" s="16" t="s">
        <v>41</v>
      </c>
      <c r="T2" s="16" t="s">
        <v>42</v>
      </c>
      <c r="U2" s="20" t="s">
        <v>43</v>
      </c>
      <c r="V2" s="19">
        <v>85</v>
      </c>
      <c r="W2" s="16">
        <f>((V2/100)*5000*60000)</f>
        <v>255000000</v>
      </c>
      <c r="X2"/>
      <c r="Y2"/>
      <c r="AA2" s="11"/>
      <c r="AB2" s="11"/>
    </row>
    <row r="3" spans="1:28" x14ac:dyDescent="0.2">
      <c r="A3" s="2" t="s">
        <v>50</v>
      </c>
      <c r="B3" s="16" t="s">
        <v>28</v>
      </c>
      <c r="C3" s="6" t="s">
        <v>33</v>
      </c>
      <c r="D3" s="16" t="s">
        <v>67</v>
      </c>
      <c r="E3" s="2" t="s">
        <v>6</v>
      </c>
      <c r="F3" s="3">
        <v>16.13</v>
      </c>
      <c r="G3" s="2">
        <v>16</v>
      </c>
      <c r="H3" s="2">
        <v>2022.38</v>
      </c>
      <c r="I3" s="3">
        <v>8</v>
      </c>
      <c r="J3" s="17">
        <f t="shared" ref="J3:J5" si="0">H3*I3</f>
        <v>16179.04</v>
      </c>
      <c r="K3" s="3">
        <f t="shared" ref="K3:K5" si="1">(H3*I3*40)/1000</f>
        <v>647.16160000000013</v>
      </c>
      <c r="L3" s="3">
        <f t="shared" ref="L3:L5" si="2">0.25*K3</f>
        <v>161.79040000000003</v>
      </c>
      <c r="M3" s="2">
        <v>15</v>
      </c>
      <c r="N3" s="2">
        <v>432</v>
      </c>
      <c r="O3" s="2">
        <v>2995.22</v>
      </c>
      <c r="P3" s="3">
        <v>5</v>
      </c>
      <c r="Q3" s="7">
        <f t="shared" ref="Q3:Q5" si="3">O3*P3</f>
        <v>14976.099999999999</v>
      </c>
      <c r="R3" s="2" t="s">
        <v>53</v>
      </c>
      <c r="S3" s="2" t="s">
        <v>54</v>
      </c>
      <c r="T3" s="2" t="s">
        <v>55</v>
      </c>
      <c r="U3" s="2" t="s">
        <v>56</v>
      </c>
      <c r="V3" s="9">
        <v>75</v>
      </c>
      <c r="W3" s="2">
        <f t="shared" ref="W3:W5" si="4">((V3/100)*5000*60000)</f>
        <v>225000000</v>
      </c>
      <c r="X3"/>
      <c r="Y3"/>
      <c r="AA3" s="11"/>
      <c r="AB3" s="11"/>
    </row>
    <row r="4" spans="1:28" x14ac:dyDescent="0.2">
      <c r="A4" s="2" t="s">
        <v>51</v>
      </c>
      <c r="B4" s="16" t="s">
        <v>28</v>
      </c>
      <c r="C4" s="6" t="s">
        <v>34</v>
      </c>
      <c r="D4" s="16" t="s">
        <v>67</v>
      </c>
      <c r="E4" s="2" t="s">
        <v>7</v>
      </c>
      <c r="F4" s="3">
        <v>16.21</v>
      </c>
      <c r="G4" s="2">
        <v>16</v>
      </c>
      <c r="H4" s="2">
        <v>1337.31</v>
      </c>
      <c r="I4" s="3">
        <v>6</v>
      </c>
      <c r="J4" s="17">
        <f t="shared" si="0"/>
        <v>8023.86</v>
      </c>
      <c r="K4" s="3">
        <f t="shared" si="1"/>
        <v>320.95439999999996</v>
      </c>
      <c r="L4" s="3">
        <f t="shared" si="2"/>
        <v>80.238599999999991</v>
      </c>
      <c r="M4" s="2">
        <v>16</v>
      </c>
      <c r="N4" s="2">
        <v>421</v>
      </c>
      <c r="O4" s="2">
        <v>2743.07</v>
      </c>
      <c r="P4" s="3">
        <v>3</v>
      </c>
      <c r="Q4" s="7">
        <f t="shared" si="3"/>
        <v>8229.2100000000009</v>
      </c>
      <c r="R4" s="2" t="s">
        <v>39</v>
      </c>
      <c r="S4" s="2" t="s">
        <v>44</v>
      </c>
      <c r="T4" s="2" t="s">
        <v>45</v>
      </c>
      <c r="U4" s="21" t="s">
        <v>46</v>
      </c>
      <c r="V4" s="9">
        <v>70</v>
      </c>
      <c r="W4" s="2">
        <f t="shared" si="4"/>
        <v>210000000</v>
      </c>
      <c r="X4"/>
      <c r="Y4"/>
      <c r="AA4" s="11"/>
      <c r="AB4" s="11"/>
    </row>
    <row r="5" spans="1:28" x14ac:dyDescent="0.2">
      <c r="A5" s="2" t="s">
        <v>36</v>
      </c>
      <c r="B5" s="16" t="s">
        <v>31</v>
      </c>
      <c r="C5" s="6" t="s">
        <v>35</v>
      </c>
      <c r="D5" s="16" t="s">
        <v>67</v>
      </c>
      <c r="E5" s="2" t="s">
        <v>8</v>
      </c>
      <c r="F5" s="3">
        <v>14.7</v>
      </c>
      <c r="G5" s="2">
        <v>15</v>
      </c>
      <c r="H5" s="2">
        <v>3183.9</v>
      </c>
      <c r="I5" s="3">
        <v>9</v>
      </c>
      <c r="J5" s="17">
        <f t="shared" si="0"/>
        <v>28655.100000000002</v>
      </c>
      <c r="K5" s="3">
        <f t="shared" si="1"/>
        <v>1146.204</v>
      </c>
      <c r="L5" s="3">
        <f t="shared" si="2"/>
        <v>286.55099999999999</v>
      </c>
      <c r="M5" s="2">
        <v>14</v>
      </c>
      <c r="N5" s="2">
        <v>476</v>
      </c>
      <c r="O5" s="2">
        <v>1725.4</v>
      </c>
      <c r="P5" s="3">
        <v>3</v>
      </c>
      <c r="Q5" s="7">
        <f t="shared" si="3"/>
        <v>5176.2000000000007</v>
      </c>
      <c r="R5" s="2" t="s">
        <v>40</v>
      </c>
      <c r="S5" s="2" t="s">
        <v>47</v>
      </c>
      <c r="T5" s="2" t="s">
        <v>48</v>
      </c>
      <c r="U5" s="21" t="s">
        <v>49</v>
      </c>
      <c r="V5" s="9">
        <v>85</v>
      </c>
      <c r="W5" s="2">
        <f t="shared" si="4"/>
        <v>255000000</v>
      </c>
      <c r="X5"/>
      <c r="Y5"/>
      <c r="AA5" s="11"/>
      <c r="AB5" s="11"/>
    </row>
    <row r="6" spans="1:28" x14ac:dyDescent="0.2">
      <c r="H6" s="10" t="s">
        <v>52</v>
      </c>
      <c r="P6" s="13"/>
    </row>
    <row r="9" spans="1:28" x14ac:dyDescent="0.2">
      <c r="B9" s="2" t="s">
        <v>37</v>
      </c>
      <c r="G9" s="2" t="s">
        <v>50</v>
      </c>
      <c r="M9" s="2" t="s">
        <v>51</v>
      </c>
      <c r="P9" s="2" t="s">
        <v>36</v>
      </c>
    </row>
    <row r="154" ht="17" customHeight="1" x14ac:dyDescent="0.2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workbookViewId="0">
      <selection activeCell="I28" sqref="I28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4" t="s">
        <v>20</v>
      </c>
      <c r="B1" s="14" t="s">
        <v>21</v>
      </c>
      <c r="C1" s="14" t="s">
        <v>22</v>
      </c>
      <c r="D1" s="15" t="s">
        <v>23</v>
      </c>
    </row>
    <row r="2" spans="1:4" x14ac:dyDescent="0.2">
      <c r="A2" s="2" t="s">
        <v>5</v>
      </c>
      <c r="B2" s="16" t="s">
        <v>37</v>
      </c>
      <c r="C2" s="17">
        <v>15.91</v>
      </c>
      <c r="D2" s="2" t="s">
        <v>27</v>
      </c>
    </row>
    <row r="3" spans="1:4" x14ac:dyDescent="0.2">
      <c r="A3" s="2" t="s">
        <v>6</v>
      </c>
      <c r="B3" s="2" t="s">
        <v>50</v>
      </c>
      <c r="C3" s="3">
        <v>16.13</v>
      </c>
      <c r="D3" s="2" t="s">
        <v>27</v>
      </c>
    </row>
    <row r="4" spans="1:4" x14ac:dyDescent="0.2">
      <c r="A4" s="2" t="s">
        <v>7</v>
      </c>
      <c r="B4" s="2" t="s">
        <v>51</v>
      </c>
      <c r="C4" s="3">
        <v>16.21</v>
      </c>
      <c r="D4" s="2" t="s">
        <v>27</v>
      </c>
    </row>
    <row r="5" spans="1:4" x14ac:dyDescent="0.2">
      <c r="A5" s="2" t="s">
        <v>8</v>
      </c>
      <c r="B5" s="2" t="s">
        <v>36</v>
      </c>
      <c r="C5" s="3">
        <v>14.7</v>
      </c>
      <c r="D5" s="2" t="s">
        <v>27</v>
      </c>
    </row>
    <row r="6" spans="1:4" x14ac:dyDescent="0.2">
      <c r="A6" s="2" t="s">
        <v>24</v>
      </c>
      <c r="B6" s="2" t="s">
        <v>26</v>
      </c>
      <c r="C6" s="2" t="s">
        <v>25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topLeftCell="K1" zoomScale="118" zoomScaleNormal="118" workbookViewId="0">
      <selection activeCell="AA9" sqref="AA9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61</v>
      </c>
      <c r="V3" s="8" t="s">
        <v>66</v>
      </c>
      <c r="W3" s="8" t="s">
        <v>64</v>
      </c>
      <c r="X3" s="5" t="s">
        <v>62</v>
      </c>
    </row>
    <row r="4" spans="14:24" x14ac:dyDescent="0.2">
      <c r="N4" s="16" t="s">
        <v>37</v>
      </c>
      <c r="O4" s="16" t="s">
        <v>30</v>
      </c>
      <c r="P4" s="16" t="s">
        <v>32</v>
      </c>
      <c r="Q4" s="16" t="s">
        <v>29</v>
      </c>
      <c r="R4" s="16" t="s">
        <v>5</v>
      </c>
      <c r="S4" s="17">
        <v>15.91</v>
      </c>
      <c r="T4" s="16">
        <v>16</v>
      </c>
      <c r="U4" s="16">
        <v>1950.02</v>
      </c>
      <c r="V4" s="17">
        <v>9</v>
      </c>
      <c r="W4" s="17">
        <f>U4*V4</f>
        <v>17550.18</v>
      </c>
      <c r="X4" s="17">
        <f>(U4*V4*40)/1000</f>
        <v>702.0071999999999</v>
      </c>
    </row>
    <row r="5" spans="14:24" x14ac:dyDescent="0.2">
      <c r="N5" s="2" t="s">
        <v>50</v>
      </c>
      <c r="O5" s="16" t="s">
        <v>28</v>
      </c>
      <c r="P5" s="6" t="s">
        <v>33</v>
      </c>
      <c r="Q5" s="16" t="s">
        <v>29</v>
      </c>
      <c r="R5" s="2" t="s">
        <v>6</v>
      </c>
      <c r="S5" s="3">
        <v>16.13</v>
      </c>
      <c r="T5" s="2">
        <v>16</v>
      </c>
      <c r="U5" s="2">
        <v>2022.38</v>
      </c>
      <c r="V5" s="3">
        <v>8</v>
      </c>
      <c r="W5" s="17">
        <f t="shared" ref="W5:W7" si="0">U5*V5</f>
        <v>16179.04</v>
      </c>
      <c r="X5" s="3">
        <f t="shared" ref="X5:X7" si="1">(U5*V5*40)/1000</f>
        <v>647.16160000000013</v>
      </c>
    </row>
    <row r="6" spans="14:24" x14ac:dyDescent="0.2">
      <c r="N6" s="2" t="s">
        <v>51</v>
      </c>
      <c r="O6" s="16" t="s">
        <v>28</v>
      </c>
      <c r="P6" s="6" t="s">
        <v>34</v>
      </c>
      <c r="Q6" s="16" t="s">
        <v>29</v>
      </c>
      <c r="R6" s="2" t="s">
        <v>7</v>
      </c>
      <c r="S6" s="3">
        <v>16.21</v>
      </c>
      <c r="T6" s="2">
        <v>16</v>
      </c>
      <c r="U6" s="2">
        <v>1337.31</v>
      </c>
      <c r="V6" s="3">
        <v>6</v>
      </c>
      <c r="W6" s="17">
        <f t="shared" si="0"/>
        <v>8023.86</v>
      </c>
      <c r="X6" s="3">
        <f t="shared" si="1"/>
        <v>320.95439999999996</v>
      </c>
    </row>
    <row r="7" spans="14:24" x14ac:dyDescent="0.2">
      <c r="N7" s="2" t="s">
        <v>36</v>
      </c>
      <c r="O7" s="16" t="s">
        <v>31</v>
      </c>
      <c r="P7" s="6" t="s">
        <v>35</v>
      </c>
      <c r="Q7" s="16" t="s">
        <v>29</v>
      </c>
      <c r="R7" s="2" t="s">
        <v>8</v>
      </c>
      <c r="S7" s="3">
        <v>14.7</v>
      </c>
      <c r="T7" s="2">
        <v>15</v>
      </c>
      <c r="U7" s="2">
        <v>3183.9</v>
      </c>
      <c r="V7" s="3">
        <v>9</v>
      </c>
      <c r="W7" s="17">
        <f t="shared" si="0"/>
        <v>28655.100000000002</v>
      </c>
      <c r="X7" s="3">
        <f t="shared" si="1"/>
        <v>1146.204</v>
      </c>
    </row>
    <row r="11" spans="14:24" x14ac:dyDescent="0.2">
      <c r="N11" s="22" t="s">
        <v>52</v>
      </c>
    </row>
    <row r="28" spans="21:21" x14ac:dyDescent="0.2">
      <c r="U28" s="10"/>
    </row>
    <row r="29" spans="21:21" x14ac:dyDescent="0.2">
      <c r="U29" s="10"/>
    </row>
    <row r="30" spans="21:21" x14ac:dyDescent="0.2">
      <c r="U30" s="10"/>
    </row>
    <row r="31" spans="21:21" x14ac:dyDescent="0.2">
      <c r="U31" s="10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C8"/>
  <sheetViews>
    <sheetView zoomScale="96" zoomScaleNormal="96" workbookViewId="0">
      <selection activeCell="R46" sqref="R46"/>
    </sheetView>
  </sheetViews>
  <sheetFormatPr baseColWidth="10" defaultColWidth="11.1640625" defaultRowHeight="16" x14ac:dyDescent="0.2"/>
  <cols>
    <col min="2" max="2" width="19.33203125" bestFit="1" customWidth="1"/>
  </cols>
  <sheetData>
    <row r="5" spans="2:3" x14ac:dyDescent="0.2">
      <c r="B5" s="2" t="s">
        <v>37</v>
      </c>
      <c r="C5" t="s">
        <v>57</v>
      </c>
    </row>
    <row r="6" spans="2:3" x14ac:dyDescent="0.2">
      <c r="B6" s="2" t="s">
        <v>50</v>
      </c>
      <c r="C6" t="s">
        <v>58</v>
      </c>
    </row>
    <row r="7" spans="2:3" x14ac:dyDescent="0.2">
      <c r="B7" s="2" t="s">
        <v>51</v>
      </c>
      <c r="C7" t="s">
        <v>59</v>
      </c>
    </row>
    <row r="8" spans="2:3" x14ac:dyDescent="0.2">
      <c r="B8" s="2" t="s">
        <v>36</v>
      </c>
      <c r="C8" t="s">
        <v>60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Microsoft Office User</cp:lastModifiedBy>
  <cp:lastPrinted>2021-11-03T13:38:35Z</cp:lastPrinted>
  <dcterms:created xsi:type="dcterms:W3CDTF">2020-07-21T18:20:54Z</dcterms:created>
  <dcterms:modified xsi:type="dcterms:W3CDTF">2023-02-24T19:42:59Z</dcterms:modified>
</cp:coreProperties>
</file>